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zhauzerovav\Desktop\KIČ\2024\ODPOČET\"/>
    </mc:Choice>
  </mc:AlternateContent>
  <xr:revisionPtr revIDLastSave="0" documentId="8_{DEE6B34E-4CE9-4006-937F-4831CEFCE87B}" xr6:coauthVersionLast="36" xr6:coauthVersionMax="36" xr10:uidLastSave="{00000000-0000-0000-0000-000000000000}"/>
  <bookViews>
    <workbookView xWindow="0" yWindow="0" windowWidth="28800" windowHeight="11490" xr2:uid="{8AA3C7C7-4A3C-4E64-B6EB-BB2554E3DD4F}"/>
  </bookViews>
  <sheets>
    <sheet name="Odpočet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" l="1"/>
  <c r="E83" i="3"/>
  <c r="F83" i="3"/>
  <c r="C67" i="3"/>
  <c r="C83" i="3" s="1"/>
  <c r="C52" i="3"/>
  <c r="C41" i="3"/>
  <c r="C42" i="3"/>
  <c r="D50" i="3"/>
  <c r="E50" i="3"/>
  <c r="F50" i="3"/>
  <c r="C63" i="3"/>
  <c r="C36" i="3"/>
  <c r="C59" i="3"/>
  <c r="E56" i="3"/>
  <c r="F56" i="3"/>
  <c r="E59" i="3"/>
  <c r="F59" i="3"/>
  <c r="E63" i="3"/>
  <c r="F63" i="3"/>
  <c r="E36" i="3"/>
  <c r="E18" i="3"/>
  <c r="C50" i="3" l="1"/>
  <c r="C56" i="3"/>
  <c r="E85" i="3"/>
  <c r="C85" i="3" l="1"/>
  <c r="F36" i="3" l="1"/>
  <c r="F21" i="3"/>
  <c r="F18" i="3"/>
  <c r="F12" i="3"/>
  <c r="D63" i="3"/>
  <c r="D59" i="3"/>
  <c r="D56" i="3"/>
  <c r="D36" i="3"/>
  <c r="D21" i="3"/>
  <c r="D18" i="3"/>
  <c r="D12" i="3"/>
  <c r="F85" i="3" l="1"/>
  <c r="D85" i="3"/>
</calcChain>
</file>

<file path=xl/sharedStrings.xml><?xml version="1.0" encoding="utf-8"?>
<sst xmlns="http://schemas.openxmlformats.org/spreadsheetml/2006/main" count="183" uniqueCount="121">
  <si>
    <t>0831</t>
  </si>
  <si>
    <t>REFERÁT INVESTIČNÝCH ČINNOSTÍ</t>
  </si>
  <si>
    <t>PROG.</t>
  </si>
  <si>
    <t>ÚPR. 2024</t>
  </si>
  <si>
    <t xml:space="preserve">4 1 1  </t>
  </si>
  <si>
    <t>Debarierizácia chodníkov</t>
  </si>
  <si>
    <t>POSLPR</t>
  </si>
  <si>
    <t>4 1 3</t>
  </si>
  <si>
    <t>4 1 4</t>
  </si>
  <si>
    <t>MŠ</t>
  </si>
  <si>
    <t>5 3 1</t>
  </si>
  <si>
    <t>6 4 2</t>
  </si>
  <si>
    <t>podľa uznesenia</t>
  </si>
  <si>
    <t>7 3 1</t>
  </si>
  <si>
    <t>7 3 2</t>
  </si>
  <si>
    <t xml:space="preserve">9 2 </t>
  </si>
  <si>
    <t>9 3</t>
  </si>
  <si>
    <t>ZOS</t>
  </si>
  <si>
    <t>HYGVD</t>
  </si>
  <si>
    <t xml:space="preserve">9 3 </t>
  </si>
  <si>
    <t>PAN</t>
  </si>
  <si>
    <t xml:space="preserve">6 4 2 </t>
  </si>
  <si>
    <t>Dňa 28.6. skolaudované, t.č. v prevádzke</t>
  </si>
  <si>
    <t>Transfér na ŠZP v zmysle Uznesenia</t>
  </si>
  <si>
    <t>Podpísaná Zmluva SIEA</t>
  </si>
  <si>
    <t>Neoprávnené výdavky v zmysle výzvy</t>
  </si>
  <si>
    <t>V.Draždiak PD - tribúny</t>
  </si>
  <si>
    <t>Bleskozvod - realizácia</t>
  </si>
  <si>
    <t>Fakturácia ŠH Pankúchova, Bbau, BeMiCon</t>
  </si>
  <si>
    <t xml:space="preserve">VDI Stárhradska - realizácia do 18.10.2024; Žehrianska - podklady pre VO; Šintavska - podpísaná ZoD, nastavenie procesu realiz.; </t>
  </si>
  <si>
    <t>PP - VDI Wolkrova - príprava VO</t>
  </si>
  <si>
    <t>PD dopracovanie, stanoviská dotknutých</t>
  </si>
  <si>
    <t>Spracovanie Štúdia a PD Vodozádržné opatrenie garážový dom Mlynarovičova</t>
  </si>
  <si>
    <t>VVN - prekládka vedenia V. Draždiak</t>
  </si>
  <si>
    <t>PD 1. časť - V.Draždiak</t>
  </si>
  <si>
    <t>PP - Ovál pan.</t>
  </si>
  <si>
    <t>umožniť parkovanie pre návštevníkov KZP</t>
  </si>
  <si>
    <t>Kontajnéry - V.Draždiak / HZ</t>
  </si>
  <si>
    <t>PD, CP na realizáciu pergoli v zmysle návrhu - príprava</t>
  </si>
  <si>
    <t>Radary - spomalenie cyklodopravy</t>
  </si>
  <si>
    <t>MŠ Búliková - terasa a schody</t>
  </si>
  <si>
    <t>Realizovaná - Turnianska, Holíčska v príprave</t>
  </si>
  <si>
    <t>PD, EA a EC - ZŠ, MŠ, BD Medv., KZP ZH, CCC</t>
  </si>
  <si>
    <t>PD odovzdaná, pripominkovaná, rozpočet a VV</t>
  </si>
  <si>
    <t>MŠ Bohrová, Pifflová, Lietavská - PD a EHB, rozpočet a VV- odovzdané</t>
  </si>
  <si>
    <t>Arch. Štúdia V.Draždiak - 1. etapa odovzdaná</t>
  </si>
  <si>
    <t>čaká sa na vytypovanie vhodného objektu</t>
  </si>
  <si>
    <t>Vyjadrenie dotknutých orgánov a PD FVT a ELI</t>
  </si>
  <si>
    <t>PP - reflektory KZP ZH</t>
  </si>
  <si>
    <t>PD v príprave, mlatový chodník (2025)</t>
  </si>
  <si>
    <t>Zmena PD pred dokončením (2024)</t>
  </si>
  <si>
    <t xml:space="preserve">Geodetické zariadenie + zariadenie </t>
  </si>
  <si>
    <t xml:space="preserve">Transfér ŠZP </t>
  </si>
  <si>
    <t>VUBROV - PD</t>
  </si>
  <si>
    <t>Strecha</t>
  </si>
  <si>
    <t>PD BD Medveďovej</t>
  </si>
  <si>
    <t>Parkovisko Budatínska</t>
  </si>
  <si>
    <t>Komunikácie</t>
  </si>
  <si>
    <t>Zelené chodníky</t>
  </si>
  <si>
    <t>Gessayová cesta - oprava</t>
  </si>
  <si>
    <t>Švabinského - chodník</t>
  </si>
  <si>
    <t>POZNÁMKY k čerpaniu 2024</t>
  </si>
  <si>
    <t>Zrealizované</t>
  </si>
  <si>
    <t>Bazén Pankúchova, Budatínska, Holíčska</t>
  </si>
  <si>
    <t>PD spracované</t>
  </si>
  <si>
    <t>Bazén Budatínska</t>
  </si>
  <si>
    <t>Realizácia 150 bm zelených chodníkov / príprava VO</t>
  </si>
  <si>
    <t>Príprava VO</t>
  </si>
  <si>
    <t xml:space="preserve">Miestne zisťovanie stavu a príčin </t>
  </si>
  <si>
    <t>Debarierizácia / vývýšený priechod / - príprava</t>
  </si>
  <si>
    <t xml:space="preserve">Debar. Ševčenkova / Fedinova - zrealizované </t>
  </si>
  <si>
    <t>Debariérizácia - Ševčenkova, Fedinova</t>
  </si>
  <si>
    <t>Zrealizované, vyskúsané</t>
  </si>
  <si>
    <t>Skolaudovaná</t>
  </si>
  <si>
    <t>Veľký Draždiak - mlatový chodník / severná pláž</t>
  </si>
  <si>
    <t>Znievska - zjednosmernenie dopravy</t>
  </si>
  <si>
    <t>PD Cyklotrasa č.17, podaná žiadosť o SP,vyjadrenia dotkn. Org.</t>
  </si>
  <si>
    <t>Cyklotrasa</t>
  </si>
  <si>
    <t>Cyklotrasa  13</t>
  </si>
  <si>
    <t>Spracúva sa vrámci zóny LUKY, výmeny doprav.zančenia - RDD</t>
  </si>
  <si>
    <t>Bazén Dudová</t>
  </si>
  <si>
    <t>ZŠ - Exteriérové schody Kuchyňa</t>
  </si>
  <si>
    <t>ZŠ Tupolevová - Výmena okien a kopilitov na 1. posch.</t>
  </si>
  <si>
    <t>Bazén Pankúchova</t>
  </si>
  <si>
    <t>Bazén Holíčska</t>
  </si>
  <si>
    <t xml:space="preserve">Zrealizovane </t>
  </si>
  <si>
    <t>Proces VO na spracovateľa PD</t>
  </si>
  <si>
    <t>Zmluva so FnPŠ pred.podpis. Príprava nového VO</t>
  </si>
  <si>
    <t>ZŠ Nobelovo nám. Obnova kuchyne</t>
  </si>
  <si>
    <t>MŠ Ševčenkova</t>
  </si>
  <si>
    <t>ŠH Pankúchova</t>
  </si>
  <si>
    <t xml:space="preserve">ŠH Veľký Draždiak </t>
  </si>
  <si>
    <t>70% z Ext.zdroj - Zmluva SIEA čerpanie formou predfinancovania</t>
  </si>
  <si>
    <t>Športové haly</t>
  </si>
  <si>
    <t>ŠH Pankúchová</t>
  </si>
  <si>
    <t>ŠH Prokofievova</t>
  </si>
  <si>
    <t>ZŠ Dudová</t>
  </si>
  <si>
    <t>ŠH Draždiak</t>
  </si>
  <si>
    <t>Dopravné ihrisko Bosáková</t>
  </si>
  <si>
    <t>Studne V.Draždiak, Pankúchová</t>
  </si>
  <si>
    <t>Verejné detské ihriská   (VDI)</t>
  </si>
  <si>
    <t>VDI Wolkrova</t>
  </si>
  <si>
    <t>Psí výbeh Šrobárovo nám.</t>
  </si>
  <si>
    <t>Príprava k realizácii - VO</t>
  </si>
  <si>
    <t>Garážové domy</t>
  </si>
  <si>
    <t>Garážový dom Rovniankova</t>
  </si>
  <si>
    <t>Energetické zhodnotenie objektov ZŠ / MŠ</t>
  </si>
  <si>
    <t xml:space="preserve">Energetické zhodnotenie objektov </t>
  </si>
  <si>
    <t>DK Lúky</t>
  </si>
  <si>
    <t>Humenské nám</t>
  </si>
  <si>
    <t>Veľký Draždiak Architektonická štúdia</t>
  </si>
  <si>
    <t>Veľký Draždiak - prekládka VVN</t>
  </si>
  <si>
    <t>Veľký Draždiak - HZ</t>
  </si>
  <si>
    <t>Pergola pri CCC</t>
  </si>
  <si>
    <t>Bytový dom Medveďovej 21</t>
  </si>
  <si>
    <t>MOM Hrobáková</t>
  </si>
  <si>
    <t xml:space="preserve">ČERPANIE </t>
  </si>
  <si>
    <t>ČERPANIE  MINULĚ</t>
  </si>
  <si>
    <t>NÁZOV</t>
  </si>
  <si>
    <t>ODHAD BUDÚCEHO ČERPANIA</t>
  </si>
  <si>
    <t>IP ODPOČET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</si>
</sst>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/>
    <xf numFmtId="49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0" fontId="0" fillId="4" borderId="0" xfId="0" applyFill="1"/>
    <xf numFmtId="0" fontId="0" fillId="0" borderId="0" xfId="0" applyBorder="1"/>
    <xf numFmtId="0" fontId="1" fillId="2" borderId="4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4" fontId="0" fillId="0" borderId="0" xfId="0" applyNumberFormat="1" applyBorder="1"/>
    <xf numFmtId="0" fontId="5" fillId="0" borderId="5" xfId="0" applyFont="1" applyBorder="1"/>
    <xf numFmtId="4" fontId="3" fillId="0" borderId="7" xfId="0" applyNumberFormat="1" applyFont="1" applyFill="1" applyBorder="1" applyAlignment="1">
      <alignment vertical="center"/>
    </xf>
    <xf numFmtId="0" fontId="0" fillId="0" borderId="0" xfId="0" applyAlignment="1"/>
    <xf numFmtId="4" fontId="3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Fill="1"/>
    <xf numFmtId="49" fontId="3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2B648-4A11-43F8-B50B-F9ECE86F96DB}">
  <dimension ref="A1:AU85"/>
  <sheetViews>
    <sheetView tabSelected="1" workbookViewId="0">
      <selection activeCell="J8" sqref="J8"/>
    </sheetView>
  </sheetViews>
  <sheetFormatPr defaultRowHeight="15" x14ac:dyDescent="0.25"/>
  <cols>
    <col min="1" max="1" width="35.28515625" bestFit="1" customWidth="1"/>
    <col min="2" max="2" width="5.28515625" bestFit="1" customWidth="1"/>
    <col min="3" max="6" width="8.7109375" customWidth="1"/>
    <col min="7" max="7" width="50.140625" style="20" bestFit="1" customWidth="1"/>
    <col min="9" max="9" width="10" bestFit="1" customWidth="1"/>
  </cols>
  <sheetData>
    <row r="1" spans="1:7" x14ac:dyDescent="0.25">
      <c r="A1" s="34" t="s">
        <v>0</v>
      </c>
      <c r="B1" s="64" t="s">
        <v>1</v>
      </c>
      <c r="C1" s="64"/>
      <c r="D1" s="64"/>
      <c r="E1" s="64"/>
      <c r="F1" s="64"/>
      <c r="G1" s="49" t="s">
        <v>120</v>
      </c>
    </row>
    <row r="2" spans="1:7" x14ac:dyDescent="0.25">
      <c r="A2" s="63"/>
      <c r="B2" s="63"/>
      <c r="C2" s="63"/>
      <c r="D2" s="63"/>
      <c r="E2" s="63"/>
      <c r="F2" s="63"/>
      <c r="G2" s="63"/>
    </row>
    <row r="3" spans="1:7" ht="51" x14ac:dyDescent="0.25">
      <c r="A3" s="33" t="s">
        <v>118</v>
      </c>
      <c r="B3" s="1" t="s">
        <v>2</v>
      </c>
      <c r="C3" s="35" t="s">
        <v>117</v>
      </c>
      <c r="D3" s="2" t="s">
        <v>3</v>
      </c>
      <c r="E3" s="2" t="s">
        <v>116</v>
      </c>
      <c r="F3" s="2" t="s">
        <v>119</v>
      </c>
      <c r="G3" s="2" t="s">
        <v>61</v>
      </c>
    </row>
    <row r="4" spans="1:7" x14ac:dyDescent="0.25">
      <c r="A4" s="57"/>
      <c r="B4" s="53"/>
      <c r="C4" s="53"/>
      <c r="D4" s="53"/>
      <c r="E4" s="53"/>
      <c r="F4" s="53"/>
      <c r="G4" s="54"/>
    </row>
    <row r="5" spans="1:7" x14ac:dyDescent="0.25">
      <c r="A5" s="23" t="s">
        <v>56</v>
      </c>
      <c r="B5" s="24" t="s">
        <v>4</v>
      </c>
      <c r="C5" s="30">
        <v>0</v>
      </c>
      <c r="D5" s="25">
        <v>10000</v>
      </c>
      <c r="E5" s="25">
        <v>0</v>
      </c>
      <c r="F5" s="25">
        <v>10000</v>
      </c>
      <c r="G5" s="26" t="s">
        <v>68</v>
      </c>
    </row>
    <row r="6" spans="1:7" x14ac:dyDescent="0.25">
      <c r="A6" s="4" t="s">
        <v>57</v>
      </c>
      <c r="B6" s="5" t="s">
        <v>4</v>
      </c>
      <c r="C6" s="8">
        <v>2575</v>
      </c>
      <c r="D6" s="6">
        <v>13500</v>
      </c>
      <c r="E6" s="6">
        <v>0</v>
      </c>
      <c r="F6" s="6">
        <v>5000</v>
      </c>
      <c r="G6" s="21"/>
    </row>
    <row r="7" spans="1:7" x14ac:dyDescent="0.25">
      <c r="A7" s="23" t="s">
        <v>58</v>
      </c>
      <c r="B7" s="24" t="s">
        <v>4</v>
      </c>
      <c r="C7" s="30">
        <v>0</v>
      </c>
      <c r="D7" s="25">
        <v>15000</v>
      </c>
      <c r="E7" s="25">
        <v>0</v>
      </c>
      <c r="F7" s="25">
        <v>0</v>
      </c>
      <c r="G7" s="26" t="s">
        <v>66</v>
      </c>
    </row>
    <row r="8" spans="1:7" x14ac:dyDescent="0.25">
      <c r="A8" s="4" t="s">
        <v>5</v>
      </c>
      <c r="B8" s="5" t="s">
        <v>4</v>
      </c>
      <c r="C8" s="8">
        <v>0</v>
      </c>
      <c r="D8" s="6">
        <v>75000</v>
      </c>
      <c r="E8" s="6">
        <v>0</v>
      </c>
      <c r="F8" s="6">
        <v>75000</v>
      </c>
      <c r="G8" s="21"/>
    </row>
    <row r="9" spans="1:7" x14ac:dyDescent="0.25">
      <c r="A9" s="23" t="s">
        <v>59</v>
      </c>
      <c r="B9" s="24" t="s">
        <v>4</v>
      </c>
      <c r="C9" s="30">
        <v>0</v>
      </c>
      <c r="D9" s="25">
        <v>130000</v>
      </c>
      <c r="E9" s="25">
        <v>0</v>
      </c>
      <c r="F9" s="25">
        <v>0</v>
      </c>
      <c r="G9" s="26" t="s">
        <v>67</v>
      </c>
    </row>
    <row r="10" spans="1:7" x14ac:dyDescent="0.25">
      <c r="A10" s="23" t="s">
        <v>60</v>
      </c>
      <c r="B10" s="24" t="s">
        <v>4</v>
      </c>
      <c r="C10" s="30">
        <v>0</v>
      </c>
      <c r="D10" s="25">
        <v>40000</v>
      </c>
      <c r="E10" s="25">
        <v>0</v>
      </c>
      <c r="F10" s="25">
        <v>0</v>
      </c>
      <c r="G10" s="26" t="s">
        <v>69</v>
      </c>
    </row>
    <row r="11" spans="1:7" x14ac:dyDescent="0.25">
      <c r="A11" s="23" t="s">
        <v>71</v>
      </c>
      <c r="B11" s="24" t="s">
        <v>4</v>
      </c>
      <c r="C11" s="30">
        <v>0</v>
      </c>
      <c r="D11" s="25">
        <v>14600</v>
      </c>
      <c r="E11" s="25">
        <v>0</v>
      </c>
      <c r="F11" s="25">
        <v>0</v>
      </c>
      <c r="G11" s="26" t="s">
        <v>70</v>
      </c>
    </row>
    <row r="12" spans="1:7" x14ac:dyDescent="0.25">
      <c r="A12" s="18"/>
      <c r="B12" s="17" t="s">
        <v>4</v>
      </c>
      <c r="C12" s="38">
        <v>0</v>
      </c>
      <c r="D12" s="19">
        <f>SUM(D5:D11)</f>
        <v>298100</v>
      </c>
      <c r="E12" s="19">
        <v>0</v>
      </c>
      <c r="F12" s="19">
        <f>SUM(F5:F11)</f>
        <v>90000</v>
      </c>
      <c r="G12" s="28"/>
    </row>
    <row r="13" spans="1:7" x14ac:dyDescent="0.25">
      <c r="A13" s="53"/>
      <c r="B13" s="53"/>
      <c r="C13" s="53"/>
      <c r="D13" s="53"/>
      <c r="E13" s="53"/>
      <c r="F13" s="53"/>
      <c r="G13" s="54"/>
    </row>
    <row r="14" spans="1:7" x14ac:dyDescent="0.25">
      <c r="A14" s="3" t="s">
        <v>39</v>
      </c>
      <c r="B14" s="5" t="s">
        <v>7</v>
      </c>
      <c r="C14" s="10">
        <v>0</v>
      </c>
      <c r="D14" s="10">
        <v>5360</v>
      </c>
      <c r="E14" s="11">
        <v>0</v>
      </c>
      <c r="F14" s="11">
        <v>0</v>
      </c>
      <c r="G14" s="21" t="s">
        <v>72</v>
      </c>
    </row>
    <row r="15" spans="1:7" x14ac:dyDescent="0.25">
      <c r="A15" s="4" t="s">
        <v>77</v>
      </c>
      <c r="B15" s="5" t="s">
        <v>7</v>
      </c>
      <c r="C15" s="8">
        <v>8218</v>
      </c>
      <c r="D15" s="8">
        <v>30000</v>
      </c>
      <c r="E15" s="8">
        <v>6496</v>
      </c>
      <c r="F15" s="8">
        <v>20000</v>
      </c>
      <c r="G15" s="21" t="s">
        <v>76</v>
      </c>
    </row>
    <row r="16" spans="1:7" x14ac:dyDescent="0.25">
      <c r="A16" s="4" t="s">
        <v>78</v>
      </c>
      <c r="B16" s="5" t="s">
        <v>7</v>
      </c>
      <c r="C16" s="6">
        <v>14417.78</v>
      </c>
      <c r="D16" s="6">
        <v>30000</v>
      </c>
      <c r="E16" s="6">
        <v>0</v>
      </c>
      <c r="F16" s="6">
        <v>0</v>
      </c>
      <c r="G16" s="21" t="s">
        <v>73</v>
      </c>
    </row>
    <row r="17" spans="1:13" x14ac:dyDescent="0.25">
      <c r="A17" s="4" t="s">
        <v>74</v>
      </c>
      <c r="B17" s="5" t="s">
        <v>7</v>
      </c>
      <c r="C17" s="6">
        <v>0</v>
      </c>
      <c r="D17" s="6">
        <v>0</v>
      </c>
      <c r="E17" s="6">
        <v>0</v>
      </c>
      <c r="F17" s="6">
        <v>350000</v>
      </c>
      <c r="G17" s="21" t="s">
        <v>49</v>
      </c>
    </row>
    <row r="18" spans="1:13" x14ac:dyDescent="0.25">
      <c r="A18" s="18"/>
      <c r="B18" s="17" t="s">
        <v>7</v>
      </c>
      <c r="C18" s="19">
        <v>0</v>
      </c>
      <c r="D18" s="19">
        <f>SUM(D14:D17)</f>
        <v>65360</v>
      </c>
      <c r="E18" s="19">
        <f>SUM(E14:E17)</f>
        <v>6496</v>
      </c>
      <c r="F18" s="19">
        <f>SUM(F14:F17)</f>
        <v>370000</v>
      </c>
      <c r="G18" s="28"/>
    </row>
    <row r="19" spans="1:13" x14ac:dyDescent="0.25">
      <c r="A19" s="53"/>
      <c r="B19" s="53"/>
      <c r="C19" s="53"/>
      <c r="D19" s="53"/>
      <c r="E19" s="53"/>
      <c r="F19" s="53"/>
      <c r="G19" s="54"/>
    </row>
    <row r="20" spans="1:13" x14ac:dyDescent="0.25">
      <c r="A20" s="23" t="s">
        <v>75</v>
      </c>
      <c r="B20" s="29" t="s">
        <v>8</v>
      </c>
      <c r="C20" s="30">
        <v>0</v>
      </c>
      <c r="D20" s="25">
        <v>10000</v>
      </c>
      <c r="E20" s="25">
        <v>0</v>
      </c>
      <c r="F20" s="25">
        <v>0</v>
      </c>
      <c r="G20" s="26" t="s">
        <v>79</v>
      </c>
    </row>
    <row r="21" spans="1:13" x14ac:dyDescent="0.25">
      <c r="A21" s="18"/>
      <c r="B21" s="17" t="s">
        <v>8</v>
      </c>
      <c r="C21" s="37"/>
      <c r="D21" s="19">
        <f>SUM(D20)</f>
        <v>10000</v>
      </c>
      <c r="E21" s="19">
        <v>0</v>
      </c>
      <c r="F21" s="19">
        <f>SUM(F20)</f>
        <v>0</v>
      </c>
      <c r="G21" s="28"/>
    </row>
    <row r="22" spans="1:13" x14ac:dyDescent="0.25">
      <c r="A22" s="53"/>
      <c r="B22" s="53"/>
      <c r="C22" s="53"/>
      <c r="D22" s="53"/>
      <c r="E22" s="53"/>
      <c r="F22" s="53"/>
      <c r="G22" s="54"/>
      <c r="I22" s="32"/>
      <c r="M22" s="45"/>
    </row>
    <row r="23" spans="1:13" x14ac:dyDescent="0.25">
      <c r="A23" s="4" t="s">
        <v>63</v>
      </c>
      <c r="B23" s="5" t="s">
        <v>10</v>
      </c>
      <c r="C23" s="8">
        <v>147173.5</v>
      </c>
      <c r="D23" s="6">
        <v>9560</v>
      </c>
      <c r="E23" s="6">
        <v>0</v>
      </c>
      <c r="F23" s="6">
        <v>0</v>
      </c>
      <c r="G23" s="21" t="s">
        <v>64</v>
      </c>
      <c r="I23" s="41"/>
    </row>
    <row r="24" spans="1:13" x14ac:dyDescent="0.25">
      <c r="A24" s="23" t="s">
        <v>80</v>
      </c>
      <c r="B24" s="24" t="s">
        <v>10</v>
      </c>
      <c r="C24" s="30">
        <v>0</v>
      </c>
      <c r="D24" s="25">
        <v>1309</v>
      </c>
      <c r="E24" s="25">
        <v>0</v>
      </c>
      <c r="F24" s="25">
        <v>80000</v>
      </c>
      <c r="G24" s="26" t="s">
        <v>86</v>
      </c>
      <c r="I24" s="41"/>
    </row>
    <row r="25" spans="1:13" x14ac:dyDescent="0.25">
      <c r="A25" s="4" t="s">
        <v>40</v>
      </c>
      <c r="B25" s="5" t="s">
        <v>10</v>
      </c>
      <c r="C25" s="8">
        <v>0</v>
      </c>
      <c r="D25" s="6">
        <v>22770</v>
      </c>
      <c r="E25" s="7">
        <v>0</v>
      </c>
      <c r="F25" s="7">
        <v>0</v>
      </c>
      <c r="G25" s="21" t="s">
        <v>85</v>
      </c>
      <c r="I25" s="42"/>
    </row>
    <row r="26" spans="1:13" x14ac:dyDescent="0.25">
      <c r="A26" s="4" t="s">
        <v>65</v>
      </c>
      <c r="B26" s="5" t="s">
        <v>10</v>
      </c>
      <c r="C26" s="8">
        <v>0</v>
      </c>
      <c r="D26" s="6">
        <v>200000</v>
      </c>
      <c r="E26" s="7">
        <v>0</v>
      </c>
      <c r="F26" s="7">
        <v>200000</v>
      </c>
      <c r="G26" s="21" t="s">
        <v>87</v>
      </c>
    </row>
    <row r="27" spans="1:13" x14ac:dyDescent="0.25">
      <c r="A27" s="58" t="s">
        <v>83</v>
      </c>
      <c r="B27" s="5" t="s">
        <v>10</v>
      </c>
      <c r="C27" s="8">
        <v>0</v>
      </c>
      <c r="D27" s="6">
        <v>46000</v>
      </c>
      <c r="E27" s="7">
        <v>0</v>
      </c>
      <c r="F27" s="7">
        <v>0</v>
      </c>
      <c r="G27" s="55" t="s">
        <v>22</v>
      </c>
    </row>
    <row r="28" spans="1:13" x14ac:dyDescent="0.25">
      <c r="A28" s="59"/>
      <c r="B28" s="5" t="s">
        <v>10</v>
      </c>
      <c r="C28" s="8">
        <v>205295.57</v>
      </c>
      <c r="D28" s="6">
        <v>1125000</v>
      </c>
      <c r="E28" s="7">
        <v>1125000</v>
      </c>
      <c r="F28" s="7">
        <v>0</v>
      </c>
      <c r="G28" s="56"/>
    </row>
    <row r="29" spans="1:13" x14ac:dyDescent="0.25">
      <c r="A29" s="4" t="s">
        <v>81</v>
      </c>
      <c r="B29" s="5" t="s">
        <v>10</v>
      </c>
      <c r="C29" s="8">
        <v>0</v>
      </c>
      <c r="D29" s="6">
        <v>51000</v>
      </c>
      <c r="E29" s="7">
        <v>23868.1</v>
      </c>
      <c r="F29" s="7">
        <v>60000</v>
      </c>
      <c r="G29" s="21" t="s">
        <v>41</v>
      </c>
    </row>
    <row r="30" spans="1:13" x14ac:dyDescent="0.25">
      <c r="A30" s="4" t="s">
        <v>82</v>
      </c>
      <c r="B30" s="5" t="s">
        <v>10</v>
      </c>
      <c r="C30" s="8">
        <v>0</v>
      </c>
      <c r="D30" s="6">
        <v>57000</v>
      </c>
      <c r="E30" s="7">
        <v>47521.5</v>
      </c>
      <c r="F30" s="7">
        <v>0</v>
      </c>
      <c r="G30" s="21" t="s">
        <v>62</v>
      </c>
    </row>
    <row r="31" spans="1:13" x14ac:dyDescent="0.25">
      <c r="A31" s="4" t="s">
        <v>84</v>
      </c>
      <c r="B31" s="5" t="s">
        <v>10</v>
      </c>
      <c r="C31" s="8">
        <v>0</v>
      </c>
      <c r="D31" s="6">
        <v>200000</v>
      </c>
      <c r="E31" s="7">
        <v>0</v>
      </c>
      <c r="F31" s="7">
        <v>500000</v>
      </c>
      <c r="G31" s="21" t="s">
        <v>23</v>
      </c>
    </row>
    <row r="32" spans="1:13" x14ac:dyDescent="0.25">
      <c r="A32" s="4" t="s">
        <v>106</v>
      </c>
      <c r="B32" s="5" t="s">
        <v>10</v>
      </c>
      <c r="C32" s="8">
        <v>0</v>
      </c>
      <c r="D32" s="6">
        <v>0</v>
      </c>
      <c r="E32" s="7">
        <v>0</v>
      </c>
      <c r="F32" s="7">
        <v>350000</v>
      </c>
      <c r="G32" s="21"/>
    </row>
    <row r="33" spans="1:47" x14ac:dyDescent="0.25">
      <c r="A33" s="4" t="s">
        <v>88</v>
      </c>
      <c r="B33" s="5" t="s">
        <v>10</v>
      </c>
      <c r="C33" s="8">
        <v>0</v>
      </c>
      <c r="D33" s="6">
        <v>0</v>
      </c>
      <c r="E33" s="7">
        <v>0</v>
      </c>
      <c r="F33" s="7">
        <v>350000</v>
      </c>
      <c r="G33" s="21"/>
    </row>
    <row r="34" spans="1:47" x14ac:dyDescent="0.25">
      <c r="A34" s="58" t="s">
        <v>89</v>
      </c>
      <c r="B34" s="5" t="s">
        <v>10</v>
      </c>
      <c r="C34" s="8">
        <v>0</v>
      </c>
      <c r="D34" s="6">
        <v>0</v>
      </c>
      <c r="E34" s="7">
        <v>0</v>
      </c>
      <c r="F34" s="7">
        <v>100000</v>
      </c>
      <c r="G34" s="21" t="s">
        <v>25</v>
      </c>
    </row>
    <row r="35" spans="1:47" x14ac:dyDescent="0.25">
      <c r="A35" s="59"/>
      <c r="B35" s="5" t="s">
        <v>10</v>
      </c>
      <c r="C35" s="8">
        <v>0</v>
      </c>
      <c r="D35" s="6">
        <v>0</v>
      </c>
      <c r="E35" s="7">
        <v>0</v>
      </c>
      <c r="F35" s="7">
        <v>385193</v>
      </c>
      <c r="G35" s="21" t="s">
        <v>24</v>
      </c>
    </row>
    <row r="36" spans="1:47" x14ac:dyDescent="0.25">
      <c r="A36" s="18"/>
      <c r="B36" s="17" t="s">
        <v>10</v>
      </c>
      <c r="C36" s="38">
        <f>SUM(C23:C35)</f>
        <v>352469.07</v>
      </c>
      <c r="D36" s="19">
        <f>SUM(D23:D35)</f>
        <v>1712639</v>
      </c>
      <c r="E36" s="19">
        <f>SUM(E23:E35)</f>
        <v>1196389.6000000001</v>
      </c>
      <c r="F36" s="19">
        <f>SUM(F23:F35)</f>
        <v>2025193</v>
      </c>
      <c r="G36" s="28"/>
    </row>
    <row r="37" spans="1:47" x14ac:dyDescent="0.25">
      <c r="A37" s="57"/>
      <c r="B37" s="53"/>
      <c r="C37" s="53"/>
      <c r="D37" s="53"/>
      <c r="E37" s="53"/>
      <c r="F37" s="53"/>
      <c r="G37" s="54"/>
    </row>
    <row r="38" spans="1:47" x14ac:dyDescent="0.25">
      <c r="A38" s="4" t="s">
        <v>90</v>
      </c>
      <c r="B38" s="5" t="s">
        <v>11</v>
      </c>
      <c r="C38" s="8">
        <v>34546</v>
      </c>
      <c r="D38" s="8">
        <v>120000</v>
      </c>
      <c r="E38" s="12">
        <v>46006.41</v>
      </c>
      <c r="F38" s="12">
        <v>10000</v>
      </c>
      <c r="G38" s="21" t="s">
        <v>50</v>
      </c>
    </row>
    <row r="39" spans="1:47" x14ac:dyDescent="0.25">
      <c r="A39" s="4" t="s">
        <v>91</v>
      </c>
      <c r="B39" s="5" t="s">
        <v>11</v>
      </c>
      <c r="C39" s="8">
        <v>0</v>
      </c>
      <c r="D39" s="8">
        <v>10000</v>
      </c>
      <c r="E39" s="12">
        <v>0</v>
      </c>
      <c r="F39" s="12">
        <v>10000</v>
      </c>
      <c r="G39" s="21" t="s">
        <v>26</v>
      </c>
    </row>
    <row r="40" spans="1:47" x14ac:dyDescent="0.25">
      <c r="A40" s="4"/>
      <c r="B40" s="5" t="s">
        <v>11</v>
      </c>
      <c r="C40" s="8">
        <v>93387.19</v>
      </c>
      <c r="D40" s="8">
        <v>0</v>
      </c>
      <c r="E40" s="12">
        <v>0</v>
      </c>
      <c r="F40" s="12">
        <v>0</v>
      </c>
      <c r="G40" s="43" t="s">
        <v>51</v>
      </c>
    </row>
    <row r="41" spans="1:47" x14ac:dyDescent="0.25">
      <c r="A41" s="4" t="s">
        <v>93</v>
      </c>
      <c r="B41" s="5" t="s">
        <v>11</v>
      </c>
      <c r="C41" s="8">
        <f>43081.4+225507.28</f>
        <v>268588.68</v>
      </c>
      <c r="D41" s="8">
        <v>0</v>
      </c>
      <c r="E41" s="12">
        <v>0</v>
      </c>
      <c r="F41" s="12">
        <v>0</v>
      </c>
      <c r="G41" s="43"/>
    </row>
    <row r="42" spans="1:47" x14ac:dyDescent="0.25">
      <c r="A42" s="58" t="s">
        <v>94</v>
      </c>
      <c r="B42" s="5" t="s">
        <v>11</v>
      </c>
      <c r="C42" s="44">
        <f>119779.08+49146+21522</f>
        <v>190447.08000000002</v>
      </c>
      <c r="D42" s="8">
        <v>1110000</v>
      </c>
      <c r="E42" s="12">
        <v>182453.75</v>
      </c>
      <c r="F42" s="12">
        <v>0</v>
      </c>
      <c r="G42" s="55" t="s">
        <v>28</v>
      </c>
    </row>
    <row r="43" spans="1:47" x14ac:dyDescent="0.25">
      <c r="A43" s="59"/>
      <c r="B43" s="5" t="s">
        <v>11</v>
      </c>
      <c r="C43" s="8">
        <v>1258949.58</v>
      </c>
      <c r="D43" s="8">
        <v>730000</v>
      </c>
      <c r="E43" s="12">
        <v>134762.14000000001</v>
      </c>
      <c r="F43" s="12">
        <v>0</v>
      </c>
      <c r="G43" s="56"/>
    </row>
    <row r="44" spans="1:47" x14ac:dyDescent="0.25">
      <c r="A44" s="58" t="s">
        <v>95</v>
      </c>
      <c r="B44" s="5" t="s">
        <v>11</v>
      </c>
      <c r="C44" s="8">
        <v>7018.8</v>
      </c>
      <c r="D44" s="8">
        <v>68000</v>
      </c>
      <c r="E44" s="12">
        <v>0</v>
      </c>
      <c r="F44" s="12">
        <v>0</v>
      </c>
      <c r="G44" s="21"/>
    </row>
    <row r="45" spans="1:47" x14ac:dyDescent="0.25">
      <c r="A45" s="59"/>
      <c r="B45" s="5" t="s">
        <v>11</v>
      </c>
      <c r="C45" s="8">
        <v>271000</v>
      </c>
      <c r="D45" s="8">
        <v>0</v>
      </c>
      <c r="E45" s="12">
        <v>0</v>
      </c>
      <c r="F45" s="12">
        <v>0</v>
      </c>
      <c r="G45" s="21" t="s">
        <v>52</v>
      </c>
    </row>
    <row r="46" spans="1:47" s="31" customFormat="1" x14ac:dyDescent="0.25">
      <c r="A46" s="23" t="s">
        <v>20</v>
      </c>
      <c r="B46" s="24" t="s">
        <v>21</v>
      </c>
      <c r="C46" s="30">
        <v>0</v>
      </c>
      <c r="D46" s="30">
        <v>400000</v>
      </c>
      <c r="E46" s="30">
        <v>0</v>
      </c>
      <c r="F46" s="30">
        <v>400000</v>
      </c>
      <c r="G46" s="26" t="s">
        <v>35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x14ac:dyDescent="0.25">
      <c r="A47" s="4" t="s">
        <v>96</v>
      </c>
      <c r="B47" s="5" t="s">
        <v>11</v>
      </c>
      <c r="C47" s="8">
        <v>44567.4</v>
      </c>
      <c r="D47" s="8">
        <v>150000</v>
      </c>
      <c r="E47" s="12">
        <v>41685.480000000003</v>
      </c>
      <c r="F47" s="12">
        <v>150000</v>
      </c>
      <c r="G47" s="21" t="s">
        <v>27</v>
      </c>
    </row>
    <row r="48" spans="1:47" x14ac:dyDescent="0.25">
      <c r="A48" s="58" t="s">
        <v>97</v>
      </c>
      <c r="B48" s="5" t="s">
        <v>11</v>
      </c>
      <c r="C48" s="8">
        <v>0</v>
      </c>
      <c r="D48" s="8">
        <v>0</v>
      </c>
      <c r="E48" s="12">
        <v>0</v>
      </c>
      <c r="F48" s="12">
        <v>497510</v>
      </c>
      <c r="G48" s="22" t="s">
        <v>12</v>
      </c>
    </row>
    <row r="49" spans="1:7" x14ac:dyDescent="0.25">
      <c r="A49" s="59"/>
      <c r="B49" s="5" t="s">
        <v>11</v>
      </c>
      <c r="C49" s="8">
        <v>0</v>
      </c>
      <c r="D49" s="8">
        <v>0</v>
      </c>
      <c r="E49" s="12">
        <v>0</v>
      </c>
      <c r="F49" s="12">
        <v>1500000</v>
      </c>
      <c r="G49" s="22" t="s">
        <v>92</v>
      </c>
    </row>
    <row r="50" spans="1:7" x14ac:dyDescent="0.25">
      <c r="A50" s="18"/>
      <c r="B50" s="17" t="s">
        <v>11</v>
      </c>
      <c r="C50" s="38">
        <f>SUM(C38:C49)</f>
        <v>2168504.73</v>
      </c>
      <c r="D50" s="38">
        <f>SUM(D38:D49)</f>
        <v>2588000</v>
      </c>
      <c r="E50" s="38">
        <f>SUM(E38:E49)</f>
        <v>404907.78</v>
      </c>
      <c r="F50" s="38">
        <f>SUM(F38:F49)</f>
        <v>2567510</v>
      </c>
      <c r="G50" s="28"/>
    </row>
    <row r="51" spans="1:7" x14ac:dyDescent="0.25">
      <c r="A51" s="57"/>
      <c r="B51" s="53"/>
      <c r="C51" s="53"/>
      <c r="D51" s="53"/>
      <c r="E51" s="53"/>
      <c r="F51" s="53"/>
      <c r="G51" s="54"/>
    </row>
    <row r="52" spans="1:7" ht="25.5" x14ac:dyDescent="0.25">
      <c r="A52" s="4" t="s">
        <v>100</v>
      </c>
      <c r="B52" s="5" t="s">
        <v>13</v>
      </c>
      <c r="C52" s="39">
        <f>23723.29+48800</f>
        <v>72523.290000000008</v>
      </c>
      <c r="D52" s="7">
        <v>250000</v>
      </c>
      <c r="E52" s="7">
        <v>0</v>
      </c>
      <c r="F52" s="7">
        <v>0</v>
      </c>
      <c r="G52" s="27" t="s">
        <v>29</v>
      </c>
    </row>
    <row r="53" spans="1:7" x14ac:dyDescent="0.25">
      <c r="A53" s="4" t="s">
        <v>98</v>
      </c>
      <c r="B53" s="5" t="s">
        <v>13</v>
      </c>
      <c r="C53" s="11">
        <v>6091</v>
      </c>
      <c r="D53" s="6">
        <v>40000</v>
      </c>
      <c r="E53" s="6">
        <v>132.54</v>
      </c>
      <c r="F53" s="6">
        <v>55000</v>
      </c>
      <c r="G53" s="22" t="s">
        <v>31</v>
      </c>
    </row>
    <row r="54" spans="1:7" x14ac:dyDescent="0.25">
      <c r="A54" s="4" t="s">
        <v>99</v>
      </c>
      <c r="B54" s="5" t="s">
        <v>13</v>
      </c>
      <c r="C54" s="11">
        <v>0</v>
      </c>
      <c r="D54" s="6">
        <v>52000</v>
      </c>
      <c r="E54" s="6">
        <v>4600</v>
      </c>
      <c r="F54" s="6">
        <v>0</v>
      </c>
      <c r="G54" s="22"/>
    </row>
    <row r="55" spans="1:7" x14ac:dyDescent="0.25">
      <c r="A55" s="4" t="s">
        <v>101</v>
      </c>
      <c r="B55" s="5" t="s">
        <v>13</v>
      </c>
      <c r="C55" s="11">
        <v>0</v>
      </c>
      <c r="D55" s="6">
        <v>150000</v>
      </c>
      <c r="E55" s="6">
        <v>0</v>
      </c>
      <c r="F55" s="6">
        <v>150000</v>
      </c>
      <c r="G55" s="22" t="s">
        <v>30</v>
      </c>
    </row>
    <row r="56" spans="1:7" x14ac:dyDescent="0.25">
      <c r="A56" s="18"/>
      <c r="B56" s="17" t="s">
        <v>13</v>
      </c>
      <c r="C56" s="38">
        <f>C55+C54+C53+C52</f>
        <v>78614.290000000008</v>
      </c>
      <c r="D56" s="19">
        <f>SUM(D52:D55)</f>
        <v>492000</v>
      </c>
      <c r="E56" s="19">
        <f t="shared" ref="E56:F56" si="0">SUM(E52:E55)</f>
        <v>4732.54</v>
      </c>
      <c r="F56" s="19">
        <f t="shared" si="0"/>
        <v>205000</v>
      </c>
      <c r="G56" s="28"/>
    </row>
    <row r="57" spans="1:7" x14ac:dyDescent="0.25">
      <c r="A57" s="60"/>
      <c r="B57" s="61"/>
      <c r="C57" s="61"/>
      <c r="D57" s="61"/>
      <c r="E57" s="61"/>
      <c r="F57" s="61"/>
      <c r="G57" s="62"/>
    </row>
    <row r="58" spans="1:7" x14ac:dyDescent="0.25">
      <c r="A58" s="23" t="s">
        <v>102</v>
      </c>
      <c r="B58" s="24" t="s">
        <v>14</v>
      </c>
      <c r="C58" s="46">
        <v>18112.93</v>
      </c>
      <c r="D58" s="25">
        <v>40000</v>
      </c>
      <c r="E58" s="25">
        <v>0</v>
      </c>
      <c r="F58" s="25">
        <v>40000</v>
      </c>
      <c r="G58" s="47" t="s">
        <v>103</v>
      </c>
    </row>
    <row r="59" spans="1:7" x14ac:dyDescent="0.25">
      <c r="A59" s="18"/>
      <c r="B59" s="17" t="s">
        <v>14</v>
      </c>
      <c r="C59" s="38">
        <f>C58</f>
        <v>18112.93</v>
      </c>
      <c r="D59" s="19">
        <f>SUM(D58)</f>
        <v>40000</v>
      </c>
      <c r="E59" s="19">
        <f t="shared" ref="E59:F59" si="1">SUM(E58)</f>
        <v>0</v>
      </c>
      <c r="F59" s="19">
        <f t="shared" si="1"/>
        <v>40000</v>
      </c>
      <c r="G59" s="28"/>
    </row>
    <row r="60" spans="1:7" x14ac:dyDescent="0.25">
      <c r="A60" s="60"/>
      <c r="B60" s="61"/>
      <c r="C60" s="61"/>
      <c r="D60" s="61"/>
      <c r="E60" s="61"/>
      <c r="F60" s="61"/>
      <c r="G60" s="62"/>
    </row>
    <row r="61" spans="1:7" ht="25.5" x14ac:dyDescent="0.25">
      <c r="A61" s="13" t="s">
        <v>104</v>
      </c>
      <c r="B61" s="14" t="s">
        <v>15</v>
      </c>
      <c r="C61" s="36">
        <v>0</v>
      </c>
      <c r="D61" s="7">
        <v>31725</v>
      </c>
      <c r="E61" s="7">
        <v>22425</v>
      </c>
      <c r="F61" s="7">
        <v>5000</v>
      </c>
      <c r="G61" s="27" t="s">
        <v>32</v>
      </c>
    </row>
    <row r="62" spans="1:7" x14ac:dyDescent="0.25">
      <c r="A62" s="13" t="s">
        <v>105</v>
      </c>
      <c r="B62" s="14" t="s">
        <v>15</v>
      </c>
      <c r="C62" s="36">
        <v>0</v>
      </c>
      <c r="D62" s="7">
        <v>0</v>
      </c>
      <c r="E62" s="7">
        <v>0</v>
      </c>
      <c r="F62" s="7">
        <v>200000</v>
      </c>
      <c r="G62" s="22" t="s">
        <v>36</v>
      </c>
    </row>
    <row r="63" spans="1:7" x14ac:dyDescent="0.25">
      <c r="A63" s="18"/>
      <c r="B63" s="17" t="s">
        <v>15</v>
      </c>
      <c r="C63" s="40">
        <f>SUM(C61:C62)</f>
        <v>0</v>
      </c>
      <c r="D63" s="19">
        <f>SUM(D61:D62)</f>
        <v>31725</v>
      </c>
      <c r="E63" s="19">
        <f t="shared" ref="E63:F63" si="2">SUM(E61:E62)</f>
        <v>22425</v>
      </c>
      <c r="F63" s="19">
        <f t="shared" si="2"/>
        <v>205000</v>
      </c>
      <c r="G63" s="28"/>
    </row>
    <row r="64" spans="1:7" x14ac:dyDescent="0.25">
      <c r="A64" s="60"/>
      <c r="B64" s="61"/>
      <c r="C64" s="61"/>
      <c r="D64" s="61"/>
      <c r="E64" s="61"/>
      <c r="F64" s="61"/>
      <c r="G64" s="62"/>
    </row>
    <row r="65" spans="1:7" x14ac:dyDescent="0.25">
      <c r="A65" s="15"/>
      <c r="B65" s="14" t="s">
        <v>16</v>
      </c>
      <c r="C65" s="39">
        <v>0</v>
      </c>
      <c r="D65" s="7">
        <v>43600</v>
      </c>
      <c r="E65" s="7">
        <v>0</v>
      </c>
      <c r="F65" s="7">
        <v>0</v>
      </c>
      <c r="G65" s="22"/>
    </row>
    <row r="66" spans="1:7" x14ac:dyDescent="0.25">
      <c r="A66" s="48" t="s">
        <v>6</v>
      </c>
      <c r="B66" s="24" t="s">
        <v>16</v>
      </c>
      <c r="C66" s="46">
        <v>0</v>
      </c>
      <c r="D66" s="25">
        <v>5000</v>
      </c>
      <c r="E66" s="25">
        <v>0</v>
      </c>
      <c r="F66" s="25">
        <v>0</v>
      </c>
      <c r="G66" s="47"/>
    </row>
    <row r="67" spans="1:7" x14ac:dyDescent="0.25">
      <c r="A67" s="4"/>
      <c r="B67" s="5" t="s">
        <v>16</v>
      </c>
      <c r="C67" s="11">
        <f>11472+17150</f>
        <v>28622</v>
      </c>
      <c r="D67" s="7">
        <v>0</v>
      </c>
      <c r="E67" s="7">
        <v>0</v>
      </c>
      <c r="F67" s="7">
        <v>0</v>
      </c>
      <c r="G67" s="22" t="s">
        <v>55</v>
      </c>
    </row>
    <row r="68" spans="1:7" x14ac:dyDescent="0.25">
      <c r="A68" s="4"/>
      <c r="B68" s="5" t="s">
        <v>16</v>
      </c>
      <c r="C68" s="11">
        <v>10000</v>
      </c>
      <c r="D68" s="7">
        <v>0</v>
      </c>
      <c r="E68" s="7">
        <v>0</v>
      </c>
      <c r="F68" s="7">
        <v>0</v>
      </c>
      <c r="G68" s="22" t="s">
        <v>53</v>
      </c>
    </row>
    <row r="69" spans="1:7" x14ac:dyDescent="0.25">
      <c r="A69" s="4" t="s">
        <v>107</v>
      </c>
      <c r="B69" s="5" t="s">
        <v>16</v>
      </c>
      <c r="C69" s="11">
        <v>0</v>
      </c>
      <c r="D69" s="7">
        <v>405500</v>
      </c>
      <c r="E69" s="7">
        <v>142005.5</v>
      </c>
      <c r="F69" s="7">
        <v>150000</v>
      </c>
      <c r="G69" s="22" t="s">
        <v>42</v>
      </c>
    </row>
    <row r="70" spans="1:7" x14ac:dyDescent="0.25">
      <c r="A70" s="4" t="s">
        <v>108</v>
      </c>
      <c r="B70" s="5" t="s">
        <v>16</v>
      </c>
      <c r="C70" s="11">
        <v>0</v>
      </c>
      <c r="D70" s="7">
        <v>40000</v>
      </c>
      <c r="E70" s="7">
        <v>0</v>
      </c>
      <c r="F70" s="7">
        <v>0</v>
      </c>
      <c r="G70" s="22" t="s">
        <v>43</v>
      </c>
    </row>
    <row r="71" spans="1:7" x14ac:dyDescent="0.25">
      <c r="A71" s="4" t="s">
        <v>109</v>
      </c>
      <c r="B71" s="5" t="s">
        <v>16</v>
      </c>
      <c r="C71" s="11">
        <v>756</v>
      </c>
      <c r="D71" s="7">
        <v>1000</v>
      </c>
      <c r="E71" s="7">
        <v>0</v>
      </c>
      <c r="F71" s="7">
        <v>30000</v>
      </c>
      <c r="G71" s="22"/>
    </row>
    <row r="72" spans="1:7" x14ac:dyDescent="0.25">
      <c r="A72" s="4" t="s">
        <v>9</v>
      </c>
      <c r="B72" s="5" t="s">
        <v>16</v>
      </c>
      <c r="C72" s="11">
        <v>0</v>
      </c>
      <c r="D72" s="7">
        <v>40000</v>
      </c>
      <c r="E72" s="7">
        <v>0</v>
      </c>
      <c r="F72" s="7">
        <v>0</v>
      </c>
      <c r="G72" s="22" t="s">
        <v>44</v>
      </c>
    </row>
    <row r="73" spans="1:7" x14ac:dyDescent="0.25">
      <c r="A73" s="4" t="s">
        <v>110</v>
      </c>
      <c r="B73" s="5" t="s">
        <v>16</v>
      </c>
      <c r="C73" s="11">
        <v>0</v>
      </c>
      <c r="D73" s="7">
        <v>70200</v>
      </c>
      <c r="E73" s="7">
        <v>0</v>
      </c>
      <c r="F73" s="7">
        <v>30000</v>
      </c>
      <c r="G73" s="22" t="s">
        <v>45</v>
      </c>
    </row>
    <row r="74" spans="1:7" x14ac:dyDescent="0.25">
      <c r="A74" s="4" t="s">
        <v>111</v>
      </c>
      <c r="B74" s="5" t="s">
        <v>16</v>
      </c>
      <c r="C74" s="11">
        <v>0</v>
      </c>
      <c r="D74" s="7">
        <v>115000</v>
      </c>
      <c r="E74" s="7">
        <v>0</v>
      </c>
      <c r="F74" s="7">
        <v>115000</v>
      </c>
      <c r="G74" s="22" t="s">
        <v>33</v>
      </c>
    </row>
    <row r="75" spans="1:7" x14ac:dyDescent="0.25">
      <c r="A75" s="4" t="s">
        <v>112</v>
      </c>
      <c r="B75" s="5" t="s">
        <v>16</v>
      </c>
      <c r="C75" s="11">
        <v>342</v>
      </c>
      <c r="D75" s="7">
        <v>33200</v>
      </c>
      <c r="E75" s="7">
        <v>19593.78</v>
      </c>
      <c r="F75" s="7">
        <v>0</v>
      </c>
      <c r="G75" s="22" t="s">
        <v>34</v>
      </c>
    </row>
    <row r="76" spans="1:7" x14ac:dyDescent="0.25">
      <c r="A76" s="4" t="s">
        <v>17</v>
      </c>
      <c r="B76" s="5" t="s">
        <v>16</v>
      </c>
      <c r="C76" s="11">
        <v>0</v>
      </c>
      <c r="D76" s="7">
        <v>150000</v>
      </c>
      <c r="E76" s="7">
        <v>0</v>
      </c>
      <c r="F76" s="7">
        <v>150000</v>
      </c>
      <c r="G76" s="22" t="s">
        <v>46</v>
      </c>
    </row>
    <row r="77" spans="1:7" x14ac:dyDescent="0.25">
      <c r="A77" s="4" t="s">
        <v>18</v>
      </c>
      <c r="B77" s="5" t="s">
        <v>16</v>
      </c>
      <c r="C77" s="11">
        <v>0</v>
      </c>
      <c r="D77" s="7">
        <v>70678</v>
      </c>
      <c r="E77" s="7">
        <v>56178.61</v>
      </c>
      <c r="F77" s="7">
        <v>70678</v>
      </c>
      <c r="G77" s="22" t="s">
        <v>37</v>
      </c>
    </row>
    <row r="78" spans="1:7" x14ac:dyDescent="0.25">
      <c r="A78" s="4" t="s">
        <v>113</v>
      </c>
      <c r="B78" s="5" t="s">
        <v>16</v>
      </c>
      <c r="C78" s="11">
        <v>0</v>
      </c>
      <c r="D78" s="7">
        <v>60000</v>
      </c>
      <c r="E78" s="7">
        <v>0</v>
      </c>
      <c r="F78" s="7">
        <v>0</v>
      </c>
      <c r="G78" s="22" t="s">
        <v>38</v>
      </c>
    </row>
    <row r="79" spans="1:7" x14ac:dyDescent="0.25">
      <c r="A79" s="58" t="s">
        <v>114</v>
      </c>
      <c r="B79" s="5" t="s">
        <v>16</v>
      </c>
      <c r="C79" s="11">
        <v>10000</v>
      </c>
      <c r="D79" s="7">
        <v>52200</v>
      </c>
      <c r="E79" s="7">
        <v>12390.38</v>
      </c>
      <c r="F79" s="7">
        <v>0</v>
      </c>
      <c r="G79" s="22" t="s">
        <v>47</v>
      </c>
    </row>
    <row r="80" spans="1:7" x14ac:dyDescent="0.25">
      <c r="A80" s="59"/>
      <c r="B80" s="5" t="s">
        <v>16</v>
      </c>
      <c r="C80" s="11">
        <v>60000</v>
      </c>
      <c r="D80" s="7">
        <v>304200</v>
      </c>
      <c r="E80" s="7">
        <v>0</v>
      </c>
      <c r="F80" s="7">
        <v>314304</v>
      </c>
      <c r="G80" s="22" t="s">
        <v>12</v>
      </c>
    </row>
    <row r="81" spans="1:7" x14ac:dyDescent="0.25">
      <c r="A81" s="4" t="s">
        <v>115</v>
      </c>
      <c r="B81" s="5" t="s">
        <v>16</v>
      </c>
      <c r="C81" s="11">
        <v>60873.52</v>
      </c>
      <c r="D81" s="7">
        <v>0</v>
      </c>
      <c r="E81" s="7">
        <v>0</v>
      </c>
      <c r="F81" s="7">
        <v>0</v>
      </c>
      <c r="G81" s="22" t="s">
        <v>54</v>
      </c>
    </row>
    <row r="82" spans="1:7" x14ac:dyDescent="0.25">
      <c r="A82" s="23" t="s">
        <v>6</v>
      </c>
      <c r="B82" s="24" t="s">
        <v>19</v>
      </c>
      <c r="C82" s="46">
        <v>0</v>
      </c>
      <c r="D82" s="25">
        <v>1700</v>
      </c>
      <c r="E82" s="25">
        <v>0</v>
      </c>
      <c r="F82" s="25">
        <v>0</v>
      </c>
      <c r="G82" s="26" t="s">
        <v>48</v>
      </c>
    </row>
    <row r="83" spans="1:7" x14ac:dyDescent="0.25">
      <c r="A83" s="18"/>
      <c r="B83" s="17" t="s">
        <v>19</v>
      </c>
      <c r="C83" s="38">
        <f>SUM(C65:C82)</f>
        <v>170593.52</v>
      </c>
      <c r="D83" s="38">
        <f t="shared" ref="D83:F83" si="3">SUM(D65:D82)</f>
        <v>1392278</v>
      </c>
      <c r="E83" s="38">
        <f t="shared" si="3"/>
        <v>230168.27000000002</v>
      </c>
      <c r="F83" s="38">
        <f t="shared" si="3"/>
        <v>859982</v>
      </c>
      <c r="G83" s="28"/>
    </row>
    <row r="84" spans="1:7" x14ac:dyDescent="0.25">
      <c r="A84" s="51"/>
      <c r="B84" s="51"/>
      <c r="C84" s="51"/>
      <c r="D84" s="51"/>
      <c r="E84" s="51"/>
      <c r="F84" s="9"/>
      <c r="G84" s="21"/>
    </row>
    <row r="85" spans="1:7" x14ac:dyDescent="0.25">
      <c r="A85" s="52"/>
      <c r="B85" s="52"/>
      <c r="C85" s="16">
        <f>C63+C59+C56+C50+C36+C21+C18+C12</f>
        <v>2617701.02</v>
      </c>
      <c r="D85" s="16">
        <f>D83+D63+D59+D56+D50+D36+D21+D18+D12</f>
        <v>6630102</v>
      </c>
      <c r="E85" s="16">
        <f>E83+E63+E59+E56+E50+E36+E21+E18+E12</f>
        <v>1865119.1900000002</v>
      </c>
      <c r="F85" s="16">
        <f>F83+F63+F59+F56+F50+F36+F21+F18+F12</f>
        <v>6362685</v>
      </c>
      <c r="G85" s="28"/>
    </row>
  </sheetData>
  <mergeCells count="21">
    <mergeCell ref="A57:G57"/>
    <mergeCell ref="A51:G51"/>
    <mergeCell ref="A2:G2"/>
    <mergeCell ref="A4:G4"/>
    <mergeCell ref="B1:F1"/>
    <mergeCell ref="A84:E84"/>
    <mergeCell ref="A85:B85"/>
    <mergeCell ref="A13:G13"/>
    <mergeCell ref="A19:G19"/>
    <mergeCell ref="A22:G22"/>
    <mergeCell ref="G27:G28"/>
    <mergeCell ref="A37:G37"/>
    <mergeCell ref="A27:A28"/>
    <mergeCell ref="A34:A35"/>
    <mergeCell ref="A42:A43"/>
    <mergeCell ref="A44:A45"/>
    <mergeCell ref="A48:A49"/>
    <mergeCell ref="A79:A80"/>
    <mergeCell ref="G42:G43"/>
    <mergeCell ref="A64:G64"/>
    <mergeCell ref="A60:G60"/>
  </mergeCells>
  <pageMargins left="0.7" right="0.7" top="0.75" bottom="0.75" header="0.3" footer="0.3"/>
  <pageSetup paperSize="9" orientation="portrait" r:id="rId1"/>
  <ignoredErrors>
    <ignoredError sqref="A1" numberStoredAsText="1"/>
    <ignoredError sqref="D5:D12 D14:D18 B14 B20 D20:D21 D46:D49 D52:D56 D58:D59 D61:D63 D84:E84 B31 D82 D85 B29 D23:D25 B30 A85:B85 A36:B36 A82:B83 A84:B84 A63:B63 A64 A59:B59 A60 A56:B56 A57 A46:B46 A51 B25 A37 A21:B21 B16 A12:B12 B39 D39 B40:B41 B44 D42:D44 B45 A65:B66 D65 A72:B72 D69:D80 B5 B6 B7 B8 B9 B10 B11 B23 B24 A18:B18 B17 B15 D26 B26 D27:D36 B28 B27 B32 B33 B34 B35 B38 B42 B43 A50:B50 B47 B48 B49 B52 B53 B54 B55 B58 B61 B62 B69 B70 B71 A76:B77 B73 B74 B75 B79:B80 B7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Odpočet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Holzhauserová Viola</cp:lastModifiedBy>
  <dcterms:created xsi:type="dcterms:W3CDTF">2024-10-14T10:37:19Z</dcterms:created>
  <dcterms:modified xsi:type="dcterms:W3CDTF">2024-10-15T13:10:13Z</dcterms:modified>
</cp:coreProperties>
</file>