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kova\Desktop\"/>
    </mc:Choice>
  </mc:AlternateContent>
  <xr:revisionPtr revIDLastSave="0" documentId="13_ncr:1_{3C5C1E32-B409-4A5E-AA6A-53A6316D3411}" xr6:coauthVersionLast="36" xr6:coauthVersionMax="36" xr10:uidLastSave="{00000000-0000-0000-0000-000000000000}"/>
  <bookViews>
    <workbookView xWindow="0" yWindow="0" windowWidth="16476" windowHeight="8148" xr2:uid="{00000000-000D-0000-FFFF-FFFF00000000}"/>
  </bookViews>
  <sheets>
    <sheet name="Tab. NP Voľné 2025 + náklady" sheetId="3" r:id="rId1"/>
  </sheets>
  <calcPr calcId="191029"/>
</workbook>
</file>

<file path=xl/calcChain.xml><?xml version="1.0" encoding="utf-8"?>
<calcChain xmlns="http://schemas.openxmlformats.org/spreadsheetml/2006/main">
  <c r="M10" i="3" l="1"/>
  <c r="H7" i="3"/>
  <c r="H3" i="3"/>
  <c r="G4" i="3"/>
  <c r="G5" i="3" l="1"/>
  <c r="H2" i="3" l="1"/>
  <c r="G9" i="3" l="1"/>
  <c r="H6" i="3"/>
  <c r="G3" i="3"/>
  <c r="H9" i="3"/>
  <c r="H8" i="3"/>
  <c r="G8" i="3"/>
  <c r="G7" i="3"/>
  <c r="G6" i="3"/>
  <c r="H5" i="3" l="1"/>
  <c r="H4" i="3"/>
  <c r="G2" i="3"/>
  <c r="N2" i="3" l="1"/>
  <c r="N9" i="3"/>
  <c r="N8" i="3"/>
  <c r="N7" i="3"/>
  <c r="N6" i="3"/>
  <c r="K5" i="3"/>
  <c r="N5" i="3" s="1"/>
  <c r="L3" i="3"/>
  <c r="K3" i="3"/>
  <c r="J10" i="3" l="1"/>
  <c r="K10" i="3"/>
  <c r="L10" i="3"/>
  <c r="N3" i="3"/>
  <c r="N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Hulla</author>
  </authors>
  <commentList>
    <comment ref="J3" authorId="0" shapeId="0" xr:uid="{0D21725B-8D87-4549-AD53-CD58F32DF173}">
      <text>
        <r>
          <rPr>
            <b/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K3" authorId="0" shapeId="0" xr:uid="{7F19F24C-A990-4A1D-A4BF-5E9197CACD00}">
      <text>
        <r>
          <rPr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L3" authorId="0" shapeId="0" xr:uid="{F96D993D-96CD-4625-8AFC-912D9182B412}">
      <text>
        <r>
          <rPr>
            <b/>
            <sz val="9"/>
            <color indexed="81"/>
            <rFont val="Segoe UI"/>
            <family val="2"/>
            <charset val="238"/>
          </rPr>
          <t>Náklad za všetky 3 časti NP dohromady(V-fit,+ 32,34m2, + 121,97m2 + 62,55 spol.priestory).</t>
        </r>
      </text>
    </comment>
  </commentList>
</comments>
</file>

<file path=xl/sharedStrings.xml><?xml version="1.0" encoding="utf-8"?>
<sst xmlns="http://schemas.openxmlformats.org/spreadsheetml/2006/main" count="50" uniqueCount="30">
  <si>
    <t>Adresa</t>
  </si>
  <si>
    <t>Rozloha (m²)</t>
  </si>
  <si>
    <t>Správca/Prenajímateľ</t>
  </si>
  <si>
    <t>NP</t>
  </si>
  <si>
    <t>Beňadická 7</t>
  </si>
  <si>
    <t>Gercenova 8/F a</t>
  </si>
  <si>
    <t>Gercenova 8/F b</t>
  </si>
  <si>
    <t>Haanova 15</t>
  </si>
  <si>
    <t>Mánes.nám. 6</t>
  </si>
  <si>
    <t>Mánesovo nám. 3</t>
  </si>
  <si>
    <t>Topoľčianska 12</t>
  </si>
  <si>
    <t>-</t>
  </si>
  <si>
    <t>AG-Expert s.r.o.</t>
  </si>
  <si>
    <t>Bytový podnik Petržalka</t>
  </si>
  <si>
    <t>I+V správa nehn.</t>
  </si>
  <si>
    <t>SBYT, s.r.o.</t>
  </si>
  <si>
    <t>BytKomfort-BA a.s.</t>
  </si>
  <si>
    <t>Fond opráv</t>
  </si>
  <si>
    <t>Fond služieb</t>
  </si>
  <si>
    <t>Poplatok za správu</t>
  </si>
  <si>
    <t>Druh nájmu</t>
  </si>
  <si>
    <t>Typ objektu</t>
  </si>
  <si>
    <t>Fotodokumentacia</t>
  </si>
  <si>
    <t>Pôdorys</t>
  </si>
  <si>
    <t>číslo NP</t>
  </si>
  <si>
    <t>Gercenova 8/I</t>
  </si>
  <si>
    <t>iné náklady</t>
  </si>
  <si>
    <t xml:space="preserve">Viď položka 8F a </t>
  </si>
  <si>
    <t>Náklad spolu mesačne</t>
  </si>
  <si>
    <t>druh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</si>
</sst>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44" fontId="0" fillId="0" borderId="3" xfId="0" applyNumberFormat="1" applyBorder="1" applyAlignment="1">
      <alignment horizontal="left" vertical="center"/>
    </xf>
    <xf numFmtId="4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7" xfId="0" applyBorder="1"/>
    <xf numFmtId="0" fontId="2" fillId="0" borderId="0" xfId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8" xfId="1" applyFill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0" fontId="0" fillId="0" borderId="6" xfId="0" applyBorder="1"/>
  </cellXfs>
  <cellStyles count="2">
    <cellStyle name="Hypertextové prepojenie" xfId="1" builtinId="8"/>
    <cellStyle name="Normálna" xfId="0" builtinId="0"/>
  </cellStyles>
  <dxfs count="27">
    <dxf>
      <fill>
        <patternFill patternType="solid">
          <fgColor rgb="FF92D050"/>
          <bgColor rgb="FF000000"/>
        </patternFill>
      </fill>
    </dxf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rgb="FF92D050"/>
          <bgColor rgb="FF000000"/>
        </patternFill>
      </fill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F410AE-0133-4DC7-A682-38A477D8C0CF}" name="Tabuľka134" displayName="Tabuľka134" ref="A1:N10" totalsRowCount="1" headerRowDxfId="26" headerRowBorderDxfId="25" tableBorderDxfId="24">
  <autoFilter ref="A1:N9" xr:uid="{CFB19C52-B6F9-4DBF-B1D6-03D012E95A62}"/>
  <sortState ref="A2:N9">
    <sortCondition sortBy="cellColor" ref="C1:C9" dxfId="23"/>
  </sortState>
  <tableColumns count="14">
    <tableColumn id="1" xr3:uid="{FF075AA5-C314-4E83-8516-C7E1C946AC46}" name="Druh nájmu" dataDxfId="22"/>
    <tableColumn id="2" xr3:uid="{E82307CD-4A94-44DB-A460-1A6BA50348C0}" name="Typ objektu" dataDxfId="21" totalsRowDxfId="20"/>
    <tableColumn id="4" xr3:uid="{1375508C-F764-4412-BFB2-0E6F7A9CD3CD}" name="Adresa" dataDxfId="19"/>
    <tableColumn id="6" xr3:uid="{F407EB2B-FE25-4B0F-A5B5-12C4AE916450}" name="druh NP" dataDxfId="18"/>
    <tableColumn id="21" xr3:uid="{87C53D7D-73D0-4029-A484-A9E579EE43F8}" name="číslo NP" dataDxfId="17"/>
    <tableColumn id="5" xr3:uid="{2273A216-E7FF-47D8-B6DE-C52B6ADDA9BC}" name="Rozloha (m²)" dataDxfId="16"/>
    <tableColumn id="19" xr3:uid="{CE30649E-60CD-4081-A2D5-4F88E35AD3A2}" name="Pôdorys" dataDxfId="15" totalsRowDxfId="14" dataCellStyle="Hypertextové prepojenie"/>
    <tableColumn id="11" xr3:uid="{F6B17CBE-DF40-4843-8FC3-154454BCFB9A}" name="Fotodokumentacia" dataDxfId="13" totalsRowDxfId="12" dataCellStyle="Hypertextové prepojenie"/>
    <tableColumn id="10" xr3:uid="{5C295FB1-470B-4B14-8993-7018D9325AB3}" name="Správca/Prenajímateľ" dataDxfId="11" dataCellStyle="Hypertextové prepojenie"/>
    <tableColumn id="14" xr3:uid="{B138501D-478C-4D0B-A984-A27FFA58EA35}" name="Fond opráv" totalsRowFunction="custom" dataDxfId="10" totalsRowDxfId="9">
      <totalsRowFormula>SUM(Tabuľka134[Fond opráv])</totalsRowFormula>
    </tableColumn>
    <tableColumn id="15" xr3:uid="{1AAC88EB-85C6-45F5-AAF9-CA147BBA6F89}" name="Fond služieb" totalsRowFunction="custom" dataDxfId="8" totalsRowDxfId="7">
      <totalsRowFormula>SUM(Tabuľka134[Fond služieb])</totalsRowFormula>
    </tableColumn>
    <tableColumn id="16" xr3:uid="{265F990D-ABDE-4A82-B508-A1A43618D998}" name="Poplatok za správu" totalsRowFunction="custom" dataDxfId="6" totalsRowDxfId="5">
      <totalsRowFormula>SUM(Tabuľka134[Poplatok za správu])</totalsRowFormula>
    </tableColumn>
    <tableColumn id="17" xr3:uid="{088629CB-53F9-4AB7-B60D-4131156B27A9}" name="iné náklady" totalsRowFunction="custom" dataDxfId="4" totalsRowDxfId="3">
      <totalsRowFormula>SUM(Tabuľka134[iné náklady])</totalsRowFormula>
    </tableColumn>
    <tableColumn id="18" xr3:uid="{7DABBF7B-4488-4E09-9314-4946828BA04F}" name="Náklad spolu mesačne" totalsRowFunction="custom" dataDxfId="2" totalsRowDxfId="1">
      <totalsRowFormula>SUM(Tabuľka134[Náklad spolu mesačne])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80D2-D027-45CB-963D-F6F8C6814AF2}">
  <sheetPr>
    <pageSetUpPr fitToPage="1"/>
  </sheetPr>
  <dimension ref="A1:N13"/>
  <sheetViews>
    <sheetView tabSelected="1" zoomScale="80" zoomScaleNormal="80" workbookViewId="0">
      <selection activeCell="H21" sqref="H21"/>
    </sheetView>
  </sheetViews>
  <sheetFormatPr defaultRowHeight="14.4" x14ac:dyDescent="0.3"/>
  <cols>
    <col min="1" max="1" width="9.77734375" customWidth="1"/>
    <col min="2" max="2" width="9.77734375" style="4" customWidth="1"/>
    <col min="3" max="3" width="31.21875" customWidth="1"/>
    <col min="4" max="4" width="22.21875" customWidth="1"/>
    <col min="5" max="5" width="8.5546875" customWidth="1"/>
    <col min="6" max="6" width="10.77734375" customWidth="1"/>
    <col min="7" max="8" width="18.21875" customWidth="1"/>
    <col min="9" max="9" width="23.77734375" customWidth="1"/>
    <col min="10" max="17" width="18.21875" customWidth="1"/>
  </cols>
  <sheetData>
    <row r="1" spans="1:14" s="16" customFormat="1" ht="49.5" customHeight="1" x14ac:dyDescent="0.3">
      <c r="A1" s="13" t="s">
        <v>20</v>
      </c>
      <c r="B1" s="13" t="s">
        <v>21</v>
      </c>
      <c r="C1" s="14" t="s">
        <v>0</v>
      </c>
      <c r="D1" s="14" t="s">
        <v>29</v>
      </c>
      <c r="E1" s="14" t="s">
        <v>24</v>
      </c>
      <c r="F1" s="13" t="s">
        <v>1</v>
      </c>
      <c r="G1" s="20" t="s">
        <v>23</v>
      </c>
      <c r="H1" s="20" t="s">
        <v>22</v>
      </c>
      <c r="I1" s="14" t="s">
        <v>2</v>
      </c>
      <c r="J1" s="15" t="s">
        <v>17</v>
      </c>
      <c r="K1" s="15" t="s">
        <v>18</v>
      </c>
      <c r="L1" s="15" t="s">
        <v>19</v>
      </c>
      <c r="M1" s="15" t="s">
        <v>26</v>
      </c>
      <c r="N1" s="13" t="s">
        <v>28</v>
      </c>
    </row>
    <row r="2" spans="1:14" ht="18.75" customHeight="1" x14ac:dyDescent="0.3">
      <c r="A2" s="6" t="s">
        <v>3</v>
      </c>
      <c r="B2" s="8" t="s">
        <v>3</v>
      </c>
      <c r="C2" s="8" t="s">
        <v>4</v>
      </c>
      <c r="D2" s="8">
        <v>12</v>
      </c>
      <c r="E2" s="8">
        <v>904</v>
      </c>
      <c r="F2" s="23">
        <v>81.12</v>
      </c>
      <c r="G2" s="21" t="str">
        <f>HYPERLINK("https://cloud.petrzalka.sk/s/CxHEtLkfHWSnafi", "Pôdorys")</f>
        <v>Pôdorys</v>
      </c>
      <c r="H2" s="21" t="str">
        <f>HYPERLINK("https://cloud.petrzalka.sk/s/TmWAcmsagJc5xXg", "Foto")</f>
        <v>Foto</v>
      </c>
      <c r="I2" s="18" t="s">
        <v>12</v>
      </c>
      <c r="J2" s="9">
        <v>114.79</v>
      </c>
      <c r="K2" s="2">
        <v>23.88</v>
      </c>
      <c r="L2" s="2">
        <v>16.329999999999998</v>
      </c>
      <c r="M2" s="22">
        <v>0</v>
      </c>
      <c r="N2" s="10">
        <f>SUM(Tabuľka134[[#This Row],[Fond opráv]]+Tabuľka134[[#This Row],[Fond služieb]]+Tabuľka134[[#This Row],[Poplatok za správu]]+Tabuľka134[[#This Row],[iné náklady]])</f>
        <v>155</v>
      </c>
    </row>
    <row r="3" spans="1:14" ht="18.75" customHeight="1" x14ac:dyDescent="0.3">
      <c r="A3" s="6" t="s">
        <v>3</v>
      </c>
      <c r="B3" s="8" t="s">
        <v>3</v>
      </c>
      <c r="C3" s="8" t="s">
        <v>5</v>
      </c>
      <c r="D3" s="8">
        <v>12</v>
      </c>
      <c r="E3" s="8">
        <v>27</v>
      </c>
      <c r="F3" s="17">
        <v>32.340000000000003</v>
      </c>
      <c r="G3" s="19" t="str">
        <f>HYPERLINK("https://cloud.petrzalka.sk/s/4czpxb5MHeYSrdJ", "Pôdorys")</f>
        <v>Pôdorys</v>
      </c>
      <c r="H3" s="19" t="str">
        <f>HYPERLINK("https://cloud.petrzalka.sk/s/PPzeYKT2ZS9yTC7", "Foto")</f>
        <v>Foto</v>
      </c>
      <c r="I3" s="7" t="s">
        <v>16</v>
      </c>
      <c r="J3" s="9">
        <v>268.14999999999998</v>
      </c>
      <c r="K3" s="2">
        <f>19.99+3.02+0.12+14.21</f>
        <v>37.340000000000003</v>
      </c>
      <c r="L3" s="2">
        <f>13.78</f>
        <v>13.78</v>
      </c>
      <c r="M3" s="22">
        <v>0</v>
      </c>
      <c r="N3" s="10">
        <f>SUM(Tabuľka134[[#This Row],[Fond opráv]]+Tabuľka134[[#This Row],[Fond služieb]]+Tabuľka134[[#This Row],[Poplatok za správu]]+Tabuľka134[[#This Row],[iné náklady]])</f>
        <v>319.27</v>
      </c>
    </row>
    <row r="4" spans="1:14" ht="18.75" customHeight="1" x14ac:dyDescent="0.3">
      <c r="A4" s="6" t="s">
        <v>3</v>
      </c>
      <c r="B4" s="8" t="s">
        <v>3</v>
      </c>
      <c r="C4" s="8" t="s">
        <v>6</v>
      </c>
      <c r="D4" s="8">
        <v>12</v>
      </c>
      <c r="E4" s="8">
        <v>27</v>
      </c>
      <c r="F4" s="17">
        <v>121.97</v>
      </c>
      <c r="G4" s="19" t="str">
        <f>HYPERLINK("https://cloud.petrzalka.sk/s/petPHbdNW6X8FEe", "Pôdorys")</f>
        <v>Pôdorys</v>
      </c>
      <c r="H4" s="19" t="str">
        <f>HYPERLINK("https://cloud.petrzalka.sk/s/eoZsDGLJAxTH298", "Foto")</f>
        <v>Foto</v>
      </c>
      <c r="I4" s="7" t="s">
        <v>16</v>
      </c>
      <c r="J4" s="11" t="s">
        <v>27</v>
      </c>
      <c r="K4" s="11" t="s">
        <v>27</v>
      </c>
      <c r="L4" s="11" t="s">
        <v>27</v>
      </c>
      <c r="M4" s="22">
        <v>0</v>
      </c>
      <c r="N4" s="10" t="s">
        <v>11</v>
      </c>
    </row>
    <row r="5" spans="1:14" ht="18.75" customHeight="1" x14ac:dyDescent="0.3">
      <c r="A5" s="6" t="s">
        <v>3</v>
      </c>
      <c r="B5" s="8" t="s">
        <v>3</v>
      </c>
      <c r="C5" s="8" t="s">
        <v>25</v>
      </c>
      <c r="D5" s="8">
        <v>1</v>
      </c>
      <c r="E5" s="8">
        <v>26</v>
      </c>
      <c r="F5" s="8">
        <v>82.25</v>
      </c>
      <c r="G5" s="19" t="str">
        <f>HYPERLINK("https://cloud.petrzalka.sk/s/Je52HXK9Hg3ssSz", "Pôdorys")</f>
        <v>Pôdorys</v>
      </c>
      <c r="H5" s="19" t="str">
        <f>HYPERLINK("https://cloud.petrzalka.sk/s/HLP5gqHLrFZ7r5z", "Foto")</f>
        <v>Foto</v>
      </c>
      <c r="I5" s="7" t="s">
        <v>16</v>
      </c>
      <c r="J5" s="9">
        <v>40.68</v>
      </c>
      <c r="K5" s="2">
        <f>2.76+0.47+2.16+0.12</f>
        <v>5.51</v>
      </c>
      <c r="L5" s="2">
        <v>13.78</v>
      </c>
      <c r="M5" s="22">
        <v>0</v>
      </c>
      <c r="N5" s="10">
        <f>SUM(Tabuľka134[[#This Row],[Fond opráv]]+Tabuľka134[[#This Row],[Fond služieb]]+Tabuľka134[[#This Row],[Poplatok za správu]]+Tabuľka134[[#This Row],[iné náklady]])</f>
        <v>59.97</v>
      </c>
    </row>
    <row r="6" spans="1:14" ht="18.75" customHeight="1" x14ac:dyDescent="0.3">
      <c r="A6" s="6" t="s">
        <v>3</v>
      </c>
      <c r="B6" s="8" t="s">
        <v>3</v>
      </c>
      <c r="C6" s="8" t="s">
        <v>7</v>
      </c>
      <c r="D6" s="8">
        <v>4</v>
      </c>
      <c r="E6" s="8">
        <v>903</v>
      </c>
      <c r="F6" s="8">
        <v>90.62</v>
      </c>
      <c r="G6" s="19" t="str">
        <f>HYPERLINK("https://cloud.petrzalka.sk/s/9oNXpnegB55FG2f", "Pôdorys")</f>
        <v>Pôdorys</v>
      </c>
      <c r="H6" s="19" t="str">
        <f>HYPERLINK("https://cloud.petrzalka.sk/s/9Cjd25og65Qzs2i", "Foto")</f>
        <v>Foto</v>
      </c>
      <c r="I6" s="7" t="s">
        <v>14</v>
      </c>
      <c r="J6" s="12">
        <v>36.090000000000003</v>
      </c>
      <c r="K6" s="5">
        <v>101.5</v>
      </c>
      <c r="L6" s="5">
        <v>8.7799999999999994</v>
      </c>
      <c r="M6" s="22">
        <v>0</v>
      </c>
      <c r="N6" s="10">
        <f>SUM(Tabuľka134[[#This Row],[Fond opráv]]+Tabuľka134[[#This Row],[Fond služieb]]+Tabuľka134[[#This Row],[Poplatok za správu]]+Tabuľka134[[#This Row],[iné náklady]])</f>
        <v>146.37</v>
      </c>
    </row>
    <row r="7" spans="1:14" ht="18.75" customHeight="1" x14ac:dyDescent="0.3">
      <c r="A7" s="6" t="s">
        <v>3</v>
      </c>
      <c r="B7" s="8" t="s">
        <v>3</v>
      </c>
      <c r="C7" s="8" t="s">
        <v>8</v>
      </c>
      <c r="D7" s="8">
        <v>12</v>
      </c>
      <c r="E7" s="8">
        <v>904</v>
      </c>
      <c r="F7" s="8">
        <v>47.17</v>
      </c>
      <c r="G7" s="19" t="str">
        <f>HYPERLINK("https://cloud.petrzalka.sk/s/b2np2BcxEkM45Sf", "Pôdorys")</f>
        <v>Pôdorys</v>
      </c>
      <c r="H7" s="19" t="str">
        <f>HYPERLINK("https://cloud.petrzalka.sk/s/bmQBwBQNik42bij", "Foto")</f>
        <v>Foto</v>
      </c>
      <c r="I7" s="7" t="s">
        <v>15</v>
      </c>
      <c r="J7" s="12">
        <v>23.85</v>
      </c>
      <c r="K7" s="5">
        <v>108.15</v>
      </c>
      <c r="L7" s="5">
        <v>8.4</v>
      </c>
      <c r="M7" s="22">
        <v>0</v>
      </c>
      <c r="N7" s="10">
        <f>SUM(Tabuľka134[[#This Row],[Fond opráv]]+Tabuľka134[[#This Row],[Fond služieb]]+Tabuľka134[[#This Row],[Poplatok za správu]]+Tabuľka134[[#This Row],[iné náklady]])</f>
        <v>140.4</v>
      </c>
    </row>
    <row r="8" spans="1:14" ht="18.75" customHeight="1" x14ac:dyDescent="0.3">
      <c r="A8" s="6" t="s">
        <v>3</v>
      </c>
      <c r="B8" s="8" t="s">
        <v>3</v>
      </c>
      <c r="C8" s="8" t="s">
        <v>9</v>
      </c>
      <c r="D8" s="8">
        <v>12</v>
      </c>
      <c r="E8" s="8">
        <v>902</v>
      </c>
      <c r="F8" s="8">
        <v>72.16</v>
      </c>
      <c r="G8" s="19" t="str">
        <f>HYPERLINK("https://cloud.petrzalka.sk/s/dNDnmrFyd32oMQW", "Pôdorys")</f>
        <v>Pôdorys</v>
      </c>
      <c r="H8" s="19" t="str">
        <f>HYPERLINK("https://cloud.petrzalka.sk/s/z9D52w2BZwtsSDx", "Foto")</f>
        <v>Foto</v>
      </c>
      <c r="I8" s="7" t="s">
        <v>15</v>
      </c>
      <c r="J8" s="12">
        <v>44.44</v>
      </c>
      <c r="K8" s="22">
        <v>74.400000000000006</v>
      </c>
      <c r="L8" s="22">
        <v>9.2799999999999994</v>
      </c>
      <c r="M8" s="22">
        <v>0</v>
      </c>
      <c r="N8" s="10">
        <f>SUM(Tabuľka134[[#This Row],[Fond opráv]]+Tabuľka134[[#This Row],[Fond služieb]]+Tabuľka134[[#This Row],[Poplatok za správu]]+Tabuľka134[[#This Row],[iné náklady]])</f>
        <v>128.12</v>
      </c>
    </row>
    <row r="9" spans="1:14" ht="18.75" customHeight="1" x14ac:dyDescent="0.3">
      <c r="A9" s="6" t="s">
        <v>3</v>
      </c>
      <c r="B9" s="8" t="s">
        <v>3</v>
      </c>
      <c r="C9" s="8" t="s">
        <v>10</v>
      </c>
      <c r="D9" s="8">
        <v>12</v>
      </c>
      <c r="E9" s="8">
        <v>906</v>
      </c>
      <c r="F9" s="8">
        <v>161.19999999999999</v>
      </c>
      <c r="G9" s="19" t="str">
        <f>HYPERLINK("https://cloud.petrzalka.sk/s/AWaffmFa7RWmTaA", "Pôdorys")</f>
        <v>Pôdorys</v>
      </c>
      <c r="H9" s="19" t="str">
        <f>HYPERLINK("https://cloud.petrzalka.sk/s/D3bqaeEr9wreybc", "Foto")</f>
        <v>Foto</v>
      </c>
      <c r="I9" s="7" t="s">
        <v>13</v>
      </c>
      <c r="J9" s="12">
        <v>216.08</v>
      </c>
      <c r="K9" s="22">
        <v>111.43</v>
      </c>
      <c r="L9" s="22">
        <v>8.1999999999999993</v>
      </c>
      <c r="M9" s="22">
        <v>0</v>
      </c>
      <c r="N9" s="10">
        <f>SUM(Tabuľka134[[#This Row],[Fond opráv]]+Tabuľka134[[#This Row],[Fond služieb]]+Tabuľka134[[#This Row],[Poplatok za správu]]+Tabuľka134[[#This Row],[iné náklady]])</f>
        <v>335.71</v>
      </c>
    </row>
    <row r="10" spans="1:14" ht="18.75" customHeight="1" x14ac:dyDescent="0.3">
      <c r="G10" s="1"/>
      <c r="H10" s="1"/>
      <c r="J10" s="2">
        <f>SUM(Tabuľka134[Fond opráv])</f>
        <v>744.08</v>
      </c>
      <c r="K10" s="2">
        <f>SUM(Tabuľka134[Fond služieb])</f>
        <v>462.21</v>
      </c>
      <c r="L10" s="2">
        <f>SUM(Tabuľka134[Poplatok za správu])</f>
        <v>78.55</v>
      </c>
      <c r="M10" s="2">
        <f>SUM(Tabuľka134[iné náklady])</f>
        <v>0</v>
      </c>
      <c r="N10" s="3">
        <f>SUM(Tabuľka134[Náklad spolu mesačne])</f>
        <v>1284.8399999999999</v>
      </c>
    </row>
    <row r="11" spans="1:14" ht="18.75" customHeight="1" x14ac:dyDescent="0.3"/>
    <row r="12" spans="1:14" ht="18.75" customHeight="1" x14ac:dyDescent="0.3"/>
    <row r="13" spans="1:14" ht="18.75" customHeight="1" x14ac:dyDescent="0.3"/>
  </sheetData>
  <pageMargins left="0.7" right="0.7" top="0.75" bottom="0.75" header="0.3" footer="0.3"/>
  <pageSetup paperSize="9" scale="50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 NP Voľné 2025 +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 Viktor</dc:creator>
  <cp:lastModifiedBy>Halašková Mária</cp:lastModifiedBy>
  <cp:lastPrinted>2025-04-23T08:54:04Z</cp:lastPrinted>
  <dcterms:created xsi:type="dcterms:W3CDTF">2025-02-07T08:50:46Z</dcterms:created>
  <dcterms:modified xsi:type="dcterms:W3CDTF">2025-04-23T08:54:20Z</dcterms:modified>
</cp:coreProperties>
</file>